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ansen-my.sharepoint.com/personal/cnh_cnhansen_dk/Documents/Bestyrelse/Generalforsamlinger/Generalforsamling 2024/Regnskab 2023/"/>
    </mc:Choice>
  </mc:AlternateContent>
  <xr:revisionPtr revIDLastSave="44" documentId="8_{3D250B36-B8BB-46CB-B4AE-4296E3F4AABE}" xr6:coauthVersionLast="47" xr6:coauthVersionMax="47" xr10:uidLastSave="{1C4712B8-C847-4B7B-8CDB-663A4F8C61CF}"/>
  <bookViews>
    <workbookView xWindow="13950" yWindow="1005" windowWidth="22665" windowHeight="15345" xr2:uid="{00000000-000D-0000-FFFF-FFFF00000000}"/>
  </bookViews>
  <sheets>
    <sheet name="Ark 1" sheetId="1" r:id="rId1"/>
  </sheets>
  <definedNames>
    <definedName name="_xlnm._FilterDatabase" localSheetId="0" hidden="1">'Ark 1'!$A$3:$E$128</definedName>
    <definedName name="_xlnm.Print_Titles" localSheetId="0">'Ark 1'!$A:$A,'Ark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G108" i="1"/>
  <c r="G127" i="1" l="1"/>
  <c r="G116" i="1"/>
  <c r="G117" i="1" s="1"/>
  <c r="G102" i="1"/>
  <c r="G98" i="1"/>
  <c r="G92" i="1"/>
  <c r="G89" i="1"/>
  <c r="G82" i="1"/>
  <c r="G74" i="1"/>
  <c r="G65" i="1"/>
  <c r="G59" i="1"/>
  <c r="G54" i="1"/>
  <c r="G49" i="1"/>
  <c r="G38" i="1"/>
  <c r="G32" i="1"/>
  <c r="G25" i="1"/>
  <c r="G19" i="1"/>
  <c r="G21" i="1" s="1"/>
  <c r="G16" i="1"/>
  <c r="G7" i="1"/>
  <c r="E128" i="1"/>
  <c r="C128" i="1"/>
  <c r="D127" i="1"/>
  <c r="E127" i="1"/>
  <c r="C127" i="1"/>
  <c r="D122" i="1"/>
  <c r="D128" i="1" s="1"/>
  <c r="E122" i="1"/>
  <c r="C122" i="1"/>
  <c r="D117" i="1"/>
  <c r="E117" i="1"/>
  <c r="D116" i="1"/>
  <c r="E116" i="1"/>
  <c r="C116" i="1"/>
  <c r="C117" i="1" s="1"/>
  <c r="D102" i="1"/>
  <c r="E102" i="1"/>
  <c r="C102" i="1"/>
  <c r="D98" i="1"/>
  <c r="E98" i="1"/>
  <c r="C98" i="1"/>
  <c r="D92" i="1"/>
  <c r="E92" i="1"/>
  <c r="C92" i="1"/>
  <c r="D89" i="1"/>
  <c r="E89" i="1"/>
  <c r="C89" i="1"/>
  <c r="D82" i="1"/>
  <c r="E82" i="1"/>
  <c r="C82" i="1"/>
  <c r="D74" i="1"/>
  <c r="E74" i="1"/>
  <c r="C74" i="1"/>
  <c r="D65" i="1"/>
  <c r="E65" i="1"/>
  <c r="C65" i="1"/>
  <c r="D59" i="1"/>
  <c r="E59" i="1"/>
  <c r="C59" i="1"/>
  <c r="D54" i="1"/>
  <c r="E54" i="1"/>
  <c r="C54" i="1"/>
  <c r="D49" i="1"/>
  <c r="E49" i="1"/>
  <c r="C49" i="1"/>
  <c r="D38" i="1"/>
  <c r="E38" i="1"/>
  <c r="C38" i="1"/>
  <c r="D32" i="1"/>
  <c r="D103" i="1" s="1"/>
  <c r="E32" i="1"/>
  <c r="E103" i="1" s="1"/>
  <c r="C32" i="1"/>
  <c r="C103" i="1" s="1"/>
  <c r="D25" i="1"/>
  <c r="E25" i="1"/>
  <c r="C25" i="1"/>
  <c r="D21" i="1"/>
  <c r="E21" i="1"/>
  <c r="C21" i="1"/>
  <c r="D16" i="1"/>
  <c r="D26" i="1" s="1"/>
  <c r="D104" i="1" s="1"/>
  <c r="E16" i="1"/>
  <c r="E26" i="1" s="1"/>
  <c r="E104" i="1" s="1"/>
  <c r="C16" i="1"/>
  <c r="D7" i="1"/>
  <c r="E7" i="1"/>
  <c r="C7" i="1"/>
  <c r="C26" i="1" s="1"/>
  <c r="G103" i="1" l="1"/>
  <c r="C104" i="1"/>
  <c r="G26" i="1"/>
  <c r="G104" i="1" l="1"/>
  <c r="G121" i="1" s="1"/>
  <c r="G122" i="1" s="1"/>
  <c r="G128" i="1" s="1"/>
</calcChain>
</file>

<file path=xl/sharedStrings.xml><?xml version="1.0" encoding="utf-8"?>
<sst xmlns="http://schemas.openxmlformats.org/spreadsheetml/2006/main" count="134" uniqueCount="131">
  <si>
    <t>Regnskabsrapport</t>
  </si>
  <si>
    <t>KontoNr</t>
  </si>
  <si>
    <t>Tekst</t>
  </si>
  <si>
    <t>Akk. saldo</t>
  </si>
  <si>
    <t>Akk.budget</t>
  </si>
  <si>
    <t>Indtægter</t>
  </si>
  <si>
    <t>Medlemskontingenter</t>
  </si>
  <si>
    <t xml:space="preserve">  Medlemskontingenter</t>
  </si>
  <si>
    <t>Medlemskontingenter i alt</t>
  </si>
  <si>
    <t>DMK Prøver</t>
  </si>
  <si>
    <t xml:space="preserve">  Udstilling</t>
  </si>
  <si>
    <t xml:space="preserve">  Schweiss</t>
  </si>
  <si>
    <t xml:space="preserve">  Holdapportering/app. prøver</t>
  </si>
  <si>
    <t xml:space="preserve">  Apporteringsprøver</t>
  </si>
  <si>
    <t xml:space="preserve">  Markprøver</t>
  </si>
  <si>
    <t xml:space="preserve">  Internationale prøver</t>
  </si>
  <si>
    <t xml:space="preserve">  Jet test</t>
  </si>
  <si>
    <t>DMK prøver i alt</t>
  </si>
  <si>
    <t>DMK Webshop</t>
  </si>
  <si>
    <t xml:space="preserve">  Webshop indtægter</t>
  </si>
  <si>
    <t xml:space="preserve">  Webshob Udgifter</t>
  </si>
  <si>
    <t xml:space="preserve">  Webshop gebyrer</t>
  </si>
  <si>
    <t>DMK Webshop i alt</t>
  </si>
  <si>
    <t>Øvrige indtægter</t>
  </si>
  <si>
    <t xml:space="preserve">  Parringsafgifter</t>
  </si>
  <si>
    <t xml:space="preserve">  Ekstraordinær Indtægter</t>
  </si>
  <si>
    <t>Indtægter i øvrigt</t>
  </si>
  <si>
    <t>Indtægter i alt</t>
  </si>
  <si>
    <t>Udgifter</t>
  </si>
  <si>
    <t>Informations udgifter</t>
  </si>
  <si>
    <t xml:space="preserve">  Jagthunden</t>
  </si>
  <si>
    <t xml:space="preserve">  Münsterländeren</t>
  </si>
  <si>
    <t xml:space="preserve">  Annoncer</t>
  </si>
  <si>
    <t>Informations udgifter i alt</t>
  </si>
  <si>
    <t>Prøvegebyrer</t>
  </si>
  <si>
    <t xml:space="preserve">  Gebyrer DKK</t>
  </si>
  <si>
    <t xml:space="preserve">  Gebyr DKK udstilling</t>
  </si>
  <si>
    <t xml:space="preserve">  Gebyrer DJU</t>
  </si>
  <si>
    <t xml:space="preserve">  DJ Racedyst</t>
  </si>
  <si>
    <t>Prøvegebyrer i alt</t>
  </si>
  <si>
    <t>Anlægsprøver</t>
  </si>
  <si>
    <t>Kontorhold</t>
  </si>
  <si>
    <t xml:space="preserve">  Kontorhold diverse</t>
  </si>
  <si>
    <t xml:space="preserve">  Kontorhold porto</t>
  </si>
  <si>
    <t xml:space="preserve">  Gebyrer Bank, udskrifter mv</t>
  </si>
  <si>
    <t xml:space="preserve">  Regnskabsprogram mv</t>
  </si>
  <si>
    <t xml:space="preserve">  Nets / PBS gebyrer</t>
  </si>
  <si>
    <t xml:space="preserve">  Web udgifter</t>
  </si>
  <si>
    <t>Kontorhold i alt</t>
  </si>
  <si>
    <t>Bestyrelses udgifter</t>
  </si>
  <si>
    <t xml:space="preserve">  Bestyrelses udgifter telefon, kontinge</t>
  </si>
  <si>
    <t xml:space="preserve">  Bestyrelsesmøder bespisning og lokalel</t>
  </si>
  <si>
    <t xml:space="preserve">  Bestyrelsesmøder transport</t>
  </si>
  <si>
    <t>Bestyrelses udgifter i alt</t>
  </si>
  <si>
    <t>Generalforsamling</t>
  </si>
  <si>
    <t xml:space="preserve">  Generalforsamling bespisning</t>
  </si>
  <si>
    <t xml:space="preserve">  Generalforsamling transport mv</t>
  </si>
  <si>
    <t xml:space="preserve">  Køb  vin, gaver, fond,gevinst m,v,</t>
  </si>
  <si>
    <t>Generalforsamling i alt</t>
  </si>
  <si>
    <t>Avlsvejledning</t>
  </si>
  <si>
    <t xml:space="preserve">  Avlsvejledning møder kørsel mv</t>
  </si>
  <si>
    <t xml:space="preserve">  Inventar mv. til avlsvejledning</t>
  </si>
  <si>
    <t xml:space="preserve">  Hvalpesyn transport</t>
  </si>
  <si>
    <t xml:space="preserve">  Avlsmæssige dyrlæge udgifter </t>
  </si>
  <si>
    <t>Avlsvejledning i alt</t>
  </si>
  <si>
    <t>Øvrige udgifter</t>
  </si>
  <si>
    <t xml:space="preserve">  Porto (intern)</t>
  </si>
  <si>
    <t xml:space="preserve">  Forsikringer</t>
  </si>
  <si>
    <t xml:space="preserve">  Præmier /graveringer/forsendelse</t>
  </si>
  <si>
    <t xml:space="preserve">  Messe inventar, merchandises</t>
  </si>
  <si>
    <t xml:space="preserve">  Messeudgifter</t>
  </si>
  <si>
    <t xml:space="preserve">  Grosser tilskud mv</t>
  </si>
  <si>
    <t xml:space="preserve">  Renteudgift Bank</t>
  </si>
  <si>
    <t>Øvrige udgifter i alt</t>
  </si>
  <si>
    <t>Møde udgifter</t>
  </si>
  <si>
    <t xml:space="preserve">  Medlemsmøder</t>
  </si>
  <si>
    <t xml:space="preserve">  Aktivistmøder</t>
  </si>
  <si>
    <t xml:space="preserve">  Andre udvalgsmøder</t>
  </si>
  <si>
    <t xml:space="preserve">  Jet Møder</t>
  </si>
  <si>
    <t xml:space="preserve">  DKK møder</t>
  </si>
  <si>
    <t xml:space="preserve">  Andre møder,transport o.l.</t>
  </si>
  <si>
    <t>Møde udgifter i alt</t>
  </si>
  <si>
    <t>SJD samarbejdet</t>
  </si>
  <si>
    <t xml:space="preserve">  SJD møder udstilling</t>
  </si>
  <si>
    <t xml:space="preserve">  SJD møder</t>
  </si>
  <si>
    <t xml:space="preserve">  SJD Kontorservice</t>
  </si>
  <si>
    <t xml:space="preserve">  Tilskud agerhøns mv SJD</t>
  </si>
  <si>
    <t>SJD samarbejdet i alt</t>
  </si>
  <si>
    <t>Arrangementer</t>
  </si>
  <si>
    <t xml:space="preserve">  Arrangementer/sponsorbidrag m.v.</t>
  </si>
  <si>
    <t>Arrangementer i alt</t>
  </si>
  <si>
    <t>Uddannelse</t>
  </si>
  <si>
    <t xml:space="preserve">  Uddan/Kursus, transport m.v.</t>
  </si>
  <si>
    <t xml:space="preserve">  Uddannelse Instruktør</t>
  </si>
  <si>
    <t xml:space="preserve">  Uddannelse Schweiss</t>
  </si>
  <si>
    <t xml:space="preserve">  Uddannelse Mark instruktør</t>
  </si>
  <si>
    <t>Uddannelse i alt</t>
  </si>
  <si>
    <t>Udenlandske aktiviteter</t>
  </si>
  <si>
    <t xml:space="preserve">  Udenlandske møder</t>
  </si>
  <si>
    <t xml:space="preserve">  KLM-I</t>
  </si>
  <si>
    <t>Udenlandske aktiviteter i alt</t>
  </si>
  <si>
    <t>Udgifter i alt</t>
  </si>
  <si>
    <t>Resultat</t>
  </si>
  <si>
    <t>Aktiver</t>
  </si>
  <si>
    <t>Debitorer</t>
  </si>
  <si>
    <t xml:space="preserve">  Samlekonto debitorer</t>
  </si>
  <si>
    <t>Debitorer i alt</t>
  </si>
  <si>
    <t>Beholdninger</t>
  </si>
  <si>
    <t xml:space="preserve">  Medlemskonto Sydbank 77041074428</t>
  </si>
  <si>
    <t xml:space="preserve">  Driftskonto Sydbank 7704 1074410</t>
  </si>
  <si>
    <t xml:space="preserve">  WebShop Sydbank 7704 1074436</t>
  </si>
  <si>
    <t xml:space="preserve">  Uddannelsesfond Sydbank 7704 1074444</t>
  </si>
  <si>
    <t xml:space="preserve">  Webshop Lager</t>
  </si>
  <si>
    <t xml:space="preserve">  Vinlager</t>
  </si>
  <si>
    <t>Beholdninger i alt</t>
  </si>
  <si>
    <t>Aktiver i alt</t>
  </si>
  <si>
    <t>Passiver</t>
  </si>
  <si>
    <t>Egenkapital</t>
  </si>
  <si>
    <t xml:space="preserve">  Formue</t>
  </si>
  <si>
    <t xml:space="preserve">  Overført årets resultat</t>
  </si>
  <si>
    <t>Egenkapital i alt</t>
  </si>
  <si>
    <t>Gæld og hensættelser</t>
  </si>
  <si>
    <t xml:space="preserve">  Forudbetaling Parringsafgift</t>
  </si>
  <si>
    <t xml:space="preserve">  Skyldig Kreditorer</t>
  </si>
  <si>
    <t xml:space="preserve">  Forudbetalt Kontingent</t>
  </si>
  <si>
    <t>Gæld og hensættelser ialt</t>
  </si>
  <si>
    <t>Passiver ialt</t>
  </si>
  <si>
    <t xml:space="preserve">  Køb af PC'er, printer mm.</t>
  </si>
  <si>
    <t>Budget</t>
  </si>
  <si>
    <t xml:space="preserve">  Regnskabsassistance</t>
  </si>
  <si>
    <t>Diverse udgifter SJD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</si>
</sst>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"/>
    <numFmt numFmtId="165" formatCode="#,##0.00_ ;[Red]\-#,##0.00\ "/>
  </numFmts>
  <fonts count="8" x14ac:knownFonts="1">
    <font>
      <sz val="10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zoomScale="120" zoomScaleNormal="120" workbookViewId="0">
      <pane ySplit="3" topLeftCell="A4" activePane="bottomLeft" state="frozen"/>
      <selection pane="bottomLeft" activeCell="G130" sqref="G130"/>
    </sheetView>
  </sheetViews>
  <sheetFormatPr defaultColWidth="11.42578125" defaultRowHeight="12.75" customHeight="1" x14ac:dyDescent="0.2"/>
  <cols>
    <col min="1" max="1" width="8.28515625" style="3" customWidth="1"/>
    <col min="2" max="2" width="36.28515625" style="3" customWidth="1"/>
    <col min="3" max="3" width="12.7109375" style="3" hidden="1" customWidth="1"/>
    <col min="4" max="4" width="13.42578125" style="3" hidden="1" customWidth="1"/>
    <col min="5" max="5" width="12" style="3" hidden="1" customWidth="1"/>
    <col min="6" max="6" width="4.5703125" style="3" customWidth="1"/>
    <col min="7" max="7" width="12.7109375" style="3" bestFit="1" customWidth="1"/>
    <col min="8" max="16384" width="11.42578125" style="3"/>
  </cols>
  <sheetData>
    <row r="1" spans="1:7" ht="21" customHeight="1" x14ac:dyDescent="0.2">
      <c r="A1" s="19" t="s">
        <v>0</v>
      </c>
      <c r="B1" s="19"/>
      <c r="C1" s="19"/>
      <c r="D1" s="18" t="s">
        <v>128</v>
      </c>
      <c r="E1" s="11"/>
      <c r="F1" s="4"/>
      <c r="G1" s="18" t="s">
        <v>128</v>
      </c>
    </row>
    <row r="2" spans="1:7" ht="21" customHeight="1" x14ac:dyDescent="0.2">
      <c r="A2" s="4"/>
      <c r="B2" s="17" t="s">
        <v>5</v>
      </c>
      <c r="C2" s="4">
        <v>2022</v>
      </c>
      <c r="D2" s="4">
        <v>2022</v>
      </c>
      <c r="E2" s="4">
        <v>2021</v>
      </c>
      <c r="F2" s="12"/>
      <c r="G2" s="12">
        <v>2024</v>
      </c>
    </row>
    <row r="3" spans="1:7" ht="12.7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3</v>
      </c>
      <c r="F3" s="1"/>
      <c r="G3" s="1" t="s">
        <v>4</v>
      </c>
    </row>
    <row r="4" spans="1:7" ht="12.75" customHeight="1" x14ac:dyDescent="0.2">
      <c r="A4" s="2">
        <v>1000</v>
      </c>
      <c r="C4" s="13"/>
      <c r="D4" s="13"/>
      <c r="E4" s="13"/>
      <c r="F4" s="13"/>
      <c r="G4" s="14"/>
    </row>
    <row r="5" spans="1:7" ht="12.75" customHeight="1" x14ac:dyDescent="0.2">
      <c r="A5" s="2">
        <v>1009</v>
      </c>
      <c r="B5" s="3" t="s">
        <v>6</v>
      </c>
      <c r="C5" s="13"/>
      <c r="D5" s="13"/>
      <c r="E5" s="13"/>
      <c r="F5" s="13"/>
      <c r="G5" s="13"/>
    </row>
    <row r="6" spans="1:7" ht="12.75" customHeight="1" x14ac:dyDescent="0.2">
      <c r="A6" s="2">
        <v>1010</v>
      </c>
      <c r="B6" s="3" t="s">
        <v>7</v>
      </c>
      <c r="C6" s="13">
        <v>377465</v>
      </c>
      <c r="D6" s="13">
        <v>315000</v>
      </c>
      <c r="E6" s="13">
        <v>354145</v>
      </c>
      <c r="F6" s="13"/>
      <c r="G6" s="13">
        <v>410225</v>
      </c>
    </row>
    <row r="7" spans="1:7" ht="12.75" customHeight="1" x14ac:dyDescent="0.2">
      <c r="A7" s="5">
        <v>1015</v>
      </c>
      <c r="B7" s="6" t="s">
        <v>8</v>
      </c>
      <c r="C7" s="15">
        <f>SUM(C5:C6)</f>
        <v>377465</v>
      </c>
      <c r="D7" s="15">
        <f t="shared" ref="D7:G7" si="0">SUM(D5:D6)</f>
        <v>315000</v>
      </c>
      <c r="E7" s="15">
        <f t="shared" si="0"/>
        <v>354145</v>
      </c>
      <c r="F7" s="15"/>
      <c r="G7" s="15">
        <f t="shared" si="0"/>
        <v>410225</v>
      </c>
    </row>
    <row r="8" spans="1:7" ht="12.75" customHeight="1" x14ac:dyDescent="0.2">
      <c r="A8" s="5">
        <v>1100</v>
      </c>
      <c r="B8" s="6" t="s">
        <v>9</v>
      </c>
      <c r="C8" s="13"/>
      <c r="D8" s="13"/>
      <c r="E8" s="13"/>
      <c r="F8" s="13"/>
      <c r="G8" s="13"/>
    </row>
    <row r="9" spans="1:7" ht="12.75" customHeight="1" x14ac:dyDescent="0.2">
      <c r="A9" s="2">
        <v>1101</v>
      </c>
      <c r="B9" s="3" t="s">
        <v>10</v>
      </c>
      <c r="C9" s="13">
        <v>23453</v>
      </c>
      <c r="D9" s="13">
        <v>12000</v>
      </c>
      <c r="E9" s="13">
        <v>26488</v>
      </c>
      <c r="F9" s="13"/>
      <c r="G9" s="13">
        <v>20000</v>
      </c>
    </row>
    <row r="10" spans="1:7" ht="12.75" customHeight="1" x14ac:dyDescent="0.2">
      <c r="A10" s="2">
        <v>1102</v>
      </c>
      <c r="B10" s="3" t="s">
        <v>11</v>
      </c>
      <c r="C10" s="13">
        <v>4571</v>
      </c>
      <c r="D10" s="13">
        <v>5000</v>
      </c>
      <c r="E10" s="13">
        <v>23776</v>
      </c>
      <c r="F10" s="13"/>
      <c r="G10" s="13">
        <v>5000</v>
      </c>
    </row>
    <row r="11" spans="1:7" ht="12.75" customHeight="1" x14ac:dyDescent="0.2">
      <c r="A11" s="2">
        <v>1103</v>
      </c>
      <c r="B11" s="3" t="s">
        <v>12</v>
      </c>
      <c r="C11" s="13">
        <v>-2361</v>
      </c>
      <c r="D11" s="13">
        <v>0</v>
      </c>
      <c r="E11" s="13">
        <v>0</v>
      </c>
      <c r="F11" s="13"/>
      <c r="G11" s="13">
        <v>0</v>
      </c>
    </row>
    <row r="12" spans="1:7" ht="12.75" customHeight="1" x14ac:dyDescent="0.2">
      <c r="A12" s="2">
        <v>1104</v>
      </c>
      <c r="B12" s="3" t="s">
        <v>13</v>
      </c>
      <c r="C12" s="13">
        <v>-135</v>
      </c>
      <c r="D12" s="13">
        <v>1000</v>
      </c>
      <c r="E12" s="13">
        <v>7350</v>
      </c>
      <c r="F12" s="13"/>
      <c r="G12" s="13">
        <v>0</v>
      </c>
    </row>
    <row r="13" spans="1:7" ht="12.75" customHeight="1" x14ac:dyDescent="0.2">
      <c r="A13" s="2">
        <v>1105</v>
      </c>
      <c r="B13" s="3" t="s">
        <v>14</v>
      </c>
      <c r="C13" s="13">
        <v>266</v>
      </c>
      <c r="D13" s="13">
        <v>2000</v>
      </c>
      <c r="E13" s="13">
        <v>1068</v>
      </c>
      <c r="F13" s="13"/>
      <c r="G13" s="13">
        <v>10000</v>
      </c>
    </row>
    <row r="14" spans="1:7" ht="12.75" customHeight="1" x14ac:dyDescent="0.2">
      <c r="A14" s="2">
        <v>1106</v>
      </c>
      <c r="B14" s="3" t="s">
        <v>15</v>
      </c>
      <c r="C14" s="13">
        <v>734</v>
      </c>
      <c r="D14" s="13">
        <v>0</v>
      </c>
      <c r="E14" s="13">
        <v>-31503</v>
      </c>
      <c r="F14" s="13"/>
      <c r="G14" s="13">
        <v>0</v>
      </c>
    </row>
    <row r="15" spans="1:7" ht="12.75" customHeight="1" x14ac:dyDescent="0.2">
      <c r="A15" s="2">
        <v>1108</v>
      </c>
      <c r="B15" s="3" t="s">
        <v>16</v>
      </c>
      <c r="C15" s="13">
        <v>975</v>
      </c>
      <c r="D15" s="13">
        <v>3000</v>
      </c>
      <c r="E15" s="13">
        <v>3225</v>
      </c>
      <c r="F15" s="13"/>
      <c r="G15" s="13">
        <v>3000</v>
      </c>
    </row>
    <row r="16" spans="1:7" ht="12.75" customHeight="1" x14ac:dyDescent="0.2">
      <c r="A16" s="5">
        <v>1119</v>
      </c>
      <c r="B16" s="6" t="s">
        <v>17</v>
      </c>
      <c r="C16" s="15">
        <f>SUM(C9:C15)</f>
        <v>27503</v>
      </c>
      <c r="D16" s="15">
        <f t="shared" ref="D16:G16" si="1">SUM(D9:D15)</f>
        <v>23000</v>
      </c>
      <c r="E16" s="15">
        <f t="shared" si="1"/>
        <v>30404</v>
      </c>
      <c r="F16" s="15"/>
      <c r="G16" s="15">
        <f t="shared" si="1"/>
        <v>38000</v>
      </c>
    </row>
    <row r="17" spans="1:7" ht="12.75" customHeight="1" x14ac:dyDescent="0.2">
      <c r="A17" s="5">
        <v>1200</v>
      </c>
      <c r="B17" s="6" t="s">
        <v>18</v>
      </c>
      <c r="C17" s="13"/>
      <c r="D17" s="13"/>
      <c r="E17" s="13"/>
      <c r="F17" s="13"/>
      <c r="G17" s="13"/>
    </row>
    <row r="18" spans="1:7" ht="12.75" customHeight="1" x14ac:dyDescent="0.2">
      <c r="A18" s="2">
        <v>1201</v>
      </c>
      <c r="B18" s="3" t="s">
        <v>19</v>
      </c>
      <c r="C18" s="13">
        <v>7166</v>
      </c>
      <c r="D18" s="13">
        <v>15000</v>
      </c>
      <c r="E18" s="13">
        <v>9753</v>
      </c>
      <c r="F18" s="13"/>
      <c r="G18" s="13">
        <v>15000</v>
      </c>
    </row>
    <row r="19" spans="1:7" ht="12.75" customHeight="1" x14ac:dyDescent="0.2">
      <c r="A19" s="2">
        <v>1211</v>
      </c>
      <c r="B19" s="3" t="s">
        <v>20</v>
      </c>
      <c r="C19" s="13">
        <v>-24974</v>
      </c>
      <c r="D19" s="13">
        <v>-12000</v>
      </c>
      <c r="E19" s="13">
        <v>-10450</v>
      </c>
      <c r="F19" s="13"/>
      <c r="G19" s="13">
        <f>-G18/1.2</f>
        <v>-12500</v>
      </c>
    </row>
    <row r="20" spans="1:7" ht="12.75" customHeight="1" x14ac:dyDescent="0.2">
      <c r="A20" s="2">
        <v>1212</v>
      </c>
      <c r="B20" s="3" t="s">
        <v>21</v>
      </c>
      <c r="C20" s="13">
        <v>0</v>
      </c>
      <c r="D20" s="13">
        <v>-2500</v>
      </c>
      <c r="E20" s="13">
        <v>-2611</v>
      </c>
      <c r="F20" s="13"/>
      <c r="G20" s="13">
        <v>0</v>
      </c>
    </row>
    <row r="21" spans="1:7" ht="12.75" customHeight="1" x14ac:dyDescent="0.2">
      <c r="A21" s="5">
        <v>1219</v>
      </c>
      <c r="B21" s="6" t="s">
        <v>22</v>
      </c>
      <c r="C21" s="15">
        <f>SUM(C18:C20)</f>
        <v>-17808</v>
      </c>
      <c r="D21" s="15">
        <f t="shared" ref="D21:G21" si="2">SUM(D18:D20)</f>
        <v>500</v>
      </c>
      <c r="E21" s="15">
        <f t="shared" si="2"/>
        <v>-3308</v>
      </c>
      <c r="F21" s="15"/>
      <c r="G21" s="15">
        <f t="shared" si="2"/>
        <v>2500</v>
      </c>
    </row>
    <row r="22" spans="1:7" ht="12.75" customHeight="1" x14ac:dyDescent="0.2">
      <c r="A22" s="5">
        <v>1230</v>
      </c>
      <c r="B22" s="6" t="s">
        <v>23</v>
      </c>
      <c r="C22" s="13"/>
      <c r="D22" s="13"/>
      <c r="E22" s="13"/>
      <c r="F22" s="13"/>
      <c r="G22" s="13"/>
    </row>
    <row r="23" spans="1:7" ht="12.75" customHeight="1" x14ac:dyDescent="0.2">
      <c r="A23" s="2">
        <v>1231</v>
      </c>
      <c r="B23" s="3" t="s">
        <v>24</v>
      </c>
      <c r="C23" s="13">
        <v>33600</v>
      </c>
      <c r="D23" s="13">
        <v>18000</v>
      </c>
      <c r="E23" s="13">
        <v>24000</v>
      </c>
      <c r="F23" s="13"/>
      <c r="G23" s="13">
        <v>15000</v>
      </c>
    </row>
    <row r="24" spans="1:7" ht="12.75" customHeight="1" x14ac:dyDescent="0.2">
      <c r="A24" s="2">
        <v>1235</v>
      </c>
      <c r="B24" s="3" t="s">
        <v>25</v>
      </c>
      <c r="C24" s="13">
        <v>0</v>
      </c>
      <c r="D24" s="13">
        <v>0</v>
      </c>
      <c r="E24" s="13">
        <v>1500</v>
      </c>
      <c r="F24" s="13"/>
      <c r="G24" s="13">
        <v>0</v>
      </c>
    </row>
    <row r="25" spans="1:7" ht="12.75" customHeight="1" x14ac:dyDescent="0.2">
      <c r="A25" s="5">
        <v>1239</v>
      </c>
      <c r="B25" s="6" t="s">
        <v>26</v>
      </c>
      <c r="C25" s="15">
        <f>SUM(C23:C24)</f>
        <v>33600</v>
      </c>
      <c r="D25" s="15">
        <f t="shared" ref="D25:G25" si="3">SUM(D23:D24)</f>
        <v>18000</v>
      </c>
      <c r="E25" s="15">
        <f t="shared" si="3"/>
        <v>25500</v>
      </c>
      <c r="F25" s="15"/>
      <c r="G25" s="15">
        <f t="shared" si="3"/>
        <v>15000</v>
      </c>
    </row>
    <row r="26" spans="1:7" ht="27.95" customHeight="1" x14ac:dyDescent="0.2">
      <c r="A26" s="7">
        <v>1291</v>
      </c>
      <c r="B26" s="8" t="s">
        <v>27</v>
      </c>
      <c r="C26" s="16">
        <f>C7+C16+C21+C25</f>
        <v>420760</v>
      </c>
      <c r="D26" s="16">
        <f t="shared" ref="D26:G26" si="4">D7+D16+D21+D25</f>
        <v>356500</v>
      </c>
      <c r="E26" s="16">
        <f t="shared" si="4"/>
        <v>406741</v>
      </c>
      <c r="F26" s="16"/>
      <c r="G26" s="16">
        <f t="shared" si="4"/>
        <v>465725</v>
      </c>
    </row>
    <row r="27" spans="1:7" ht="26.45" customHeight="1" x14ac:dyDescent="0.2">
      <c r="A27" s="7">
        <v>2000</v>
      </c>
      <c r="B27" s="8" t="s">
        <v>28</v>
      </c>
      <c r="C27" s="13"/>
      <c r="D27" s="13"/>
      <c r="E27" s="13"/>
      <c r="F27" s="13"/>
      <c r="G27" s="13"/>
    </row>
    <row r="28" spans="1:7" ht="12.75" customHeight="1" x14ac:dyDescent="0.2">
      <c r="A28" s="5">
        <v>2001</v>
      </c>
      <c r="B28" s="6" t="s">
        <v>29</v>
      </c>
      <c r="C28" s="13"/>
      <c r="D28" s="13"/>
      <c r="E28" s="13"/>
      <c r="F28" s="13"/>
      <c r="G28" s="13"/>
    </row>
    <row r="29" spans="1:7" ht="12.75" customHeight="1" x14ac:dyDescent="0.2">
      <c r="A29" s="2">
        <v>2010</v>
      </c>
      <c r="B29" s="3" t="s">
        <v>30</v>
      </c>
      <c r="C29" s="13">
        <v>-76960</v>
      </c>
      <c r="D29" s="13">
        <v>-77000</v>
      </c>
      <c r="E29" s="13">
        <v>-78906</v>
      </c>
      <c r="F29" s="13"/>
      <c r="G29" s="13">
        <v>-95000</v>
      </c>
    </row>
    <row r="30" spans="1:7" ht="12.75" customHeight="1" x14ac:dyDescent="0.2">
      <c r="A30" s="2">
        <v>2011</v>
      </c>
      <c r="B30" s="3" t="s">
        <v>31</v>
      </c>
      <c r="C30" s="13">
        <v>-45235</v>
      </c>
      <c r="D30" s="13">
        <v>-60000</v>
      </c>
      <c r="E30" s="13">
        <v>-56581</v>
      </c>
      <c r="F30" s="13"/>
      <c r="G30" s="13">
        <v>-50000</v>
      </c>
    </row>
    <row r="31" spans="1:7" ht="12.75" customHeight="1" x14ac:dyDescent="0.2">
      <c r="A31" s="2">
        <v>2015</v>
      </c>
      <c r="B31" s="3" t="s">
        <v>32</v>
      </c>
      <c r="C31" s="13">
        <v>-1242</v>
      </c>
      <c r="D31" s="13">
        <v>0</v>
      </c>
      <c r="E31" s="13">
        <v>0</v>
      </c>
      <c r="F31" s="13"/>
      <c r="G31" s="13">
        <v>0</v>
      </c>
    </row>
    <row r="32" spans="1:7" ht="12.75" customHeight="1" x14ac:dyDescent="0.2">
      <c r="A32" s="5">
        <v>2029</v>
      </c>
      <c r="B32" s="6" t="s">
        <v>33</v>
      </c>
      <c r="C32" s="15">
        <f>SUM(C29:C31)</f>
        <v>-123437</v>
      </c>
      <c r="D32" s="15">
        <f t="shared" ref="D32:G32" si="5">SUM(D29:D31)</f>
        <v>-137000</v>
      </c>
      <c r="E32" s="15">
        <f t="shared" si="5"/>
        <v>-135487</v>
      </c>
      <c r="F32" s="15"/>
      <c r="G32" s="15">
        <f t="shared" si="5"/>
        <v>-145000</v>
      </c>
    </row>
    <row r="33" spans="1:7" ht="12.75" customHeight="1" x14ac:dyDescent="0.2">
      <c r="A33" s="5">
        <v>2030</v>
      </c>
      <c r="B33" s="6" t="s">
        <v>34</v>
      </c>
      <c r="C33" s="13"/>
      <c r="D33" s="13"/>
      <c r="E33" s="13"/>
      <c r="F33" s="13"/>
      <c r="G33" s="13"/>
    </row>
    <row r="34" spans="1:7" ht="12.75" customHeight="1" x14ac:dyDescent="0.2">
      <c r="A34" s="2">
        <v>2031</v>
      </c>
      <c r="B34" s="3" t="s">
        <v>35</v>
      </c>
      <c r="C34" s="13">
        <v>-14741</v>
      </c>
      <c r="D34" s="13">
        <v>-8000</v>
      </c>
      <c r="E34" s="13">
        <v>-15519</v>
      </c>
      <c r="F34" s="13"/>
      <c r="G34" s="13">
        <v>-15000</v>
      </c>
    </row>
    <row r="35" spans="1:7" ht="12.75" customHeight="1" x14ac:dyDescent="0.2">
      <c r="A35" s="2">
        <v>2032</v>
      </c>
      <c r="B35" s="3" t="s">
        <v>36</v>
      </c>
      <c r="C35" s="13">
        <v>-2419</v>
      </c>
      <c r="D35" s="13">
        <v>-3000</v>
      </c>
      <c r="E35" s="13">
        <v>-3176</v>
      </c>
      <c r="F35" s="13"/>
      <c r="G35" s="13">
        <v>-3000</v>
      </c>
    </row>
    <row r="36" spans="1:7" ht="12.75" customHeight="1" x14ac:dyDescent="0.2">
      <c r="A36" s="2">
        <v>2033</v>
      </c>
      <c r="B36" s="3" t="s">
        <v>37</v>
      </c>
      <c r="C36" s="13">
        <v>-1610</v>
      </c>
      <c r="D36" s="13">
        <v>-12000</v>
      </c>
      <c r="E36" s="13">
        <v>-19390</v>
      </c>
      <c r="F36" s="13"/>
      <c r="G36" s="13">
        <v>-2000</v>
      </c>
    </row>
    <row r="37" spans="1:7" ht="12.75" customHeight="1" x14ac:dyDescent="0.2">
      <c r="A37" s="2">
        <v>2034</v>
      </c>
      <c r="B37" s="3" t="s">
        <v>38</v>
      </c>
      <c r="C37" s="13">
        <v>-675</v>
      </c>
      <c r="D37" s="13">
        <v>-2000</v>
      </c>
      <c r="E37" s="13">
        <v>-675</v>
      </c>
      <c r="F37" s="13"/>
      <c r="G37" s="13">
        <v>0</v>
      </c>
    </row>
    <row r="38" spans="1:7" ht="12.75" customHeight="1" x14ac:dyDescent="0.2">
      <c r="A38" s="5">
        <v>2039</v>
      </c>
      <c r="B38" s="6" t="s">
        <v>39</v>
      </c>
      <c r="C38" s="15">
        <f>SUM(C34:C37)</f>
        <v>-19445</v>
      </c>
      <c r="D38" s="15">
        <f t="shared" ref="D38:G38" si="6">SUM(D34:D37)</f>
        <v>-25000</v>
      </c>
      <c r="E38" s="15">
        <f t="shared" si="6"/>
        <v>-38760</v>
      </c>
      <c r="F38" s="15"/>
      <c r="G38" s="15">
        <f t="shared" si="6"/>
        <v>-20000</v>
      </c>
    </row>
    <row r="39" spans="1:7" ht="12.75" customHeight="1" x14ac:dyDescent="0.2">
      <c r="A39" s="2">
        <v>2040</v>
      </c>
      <c r="B39" s="3" t="s">
        <v>40</v>
      </c>
      <c r="C39" s="13"/>
      <c r="D39" s="13"/>
      <c r="E39" s="13"/>
      <c r="F39" s="13"/>
      <c r="G39" s="13"/>
    </row>
    <row r="40" spans="1:7" ht="12.75" customHeight="1" x14ac:dyDescent="0.2">
      <c r="A40" s="5">
        <v>2050</v>
      </c>
      <c r="B40" s="6" t="s">
        <v>41</v>
      </c>
      <c r="C40" s="13"/>
      <c r="D40" s="13"/>
      <c r="E40" s="13"/>
      <c r="F40" s="13"/>
      <c r="G40" s="13"/>
    </row>
    <row r="41" spans="1:7" ht="12.75" customHeight="1" x14ac:dyDescent="0.2">
      <c r="A41" s="2">
        <v>2051</v>
      </c>
      <c r="B41" s="3" t="s">
        <v>42</v>
      </c>
      <c r="C41" s="13">
        <v>-5085</v>
      </c>
      <c r="D41" s="13">
        <v>-1000</v>
      </c>
      <c r="E41" s="13">
        <v>-346</v>
      </c>
      <c r="F41" s="13"/>
      <c r="G41" s="13">
        <v>-6000</v>
      </c>
    </row>
    <row r="42" spans="1:7" ht="12.75" customHeight="1" x14ac:dyDescent="0.2">
      <c r="A42" s="2">
        <v>2052</v>
      </c>
      <c r="B42" s="3" t="s">
        <v>43</v>
      </c>
      <c r="C42" s="13">
        <v>-290</v>
      </c>
      <c r="D42" s="13">
        <v>-100</v>
      </c>
      <c r="E42" s="13">
        <v>-176</v>
      </c>
      <c r="F42" s="13"/>
      <c r="G42" s="13">
        <v>-2000</v>
      </c>
    </row>
    <row r="43" spans="1:7" ht="12.75" customHeight="1" x14ac:dyDescent="0.2">
      <c r="A43" s="2">
        <v>2053</v>
      </c>
      <c r="B43" s="3" t="s">
        <v>44</v>
      </c>
      <c r="C43" s="13">
        <v>-7099</v>
      </c>
      <c r="D43" s="13">
        <v>-1200</v>
      </c>
      <c r="E43" s="13">
        <v>-1701</v>
      </c>
      <c r="F43" s="13"/>
      <c r="G43" s="13">
        <v>-7000</v>
      </c>
    </row>
    <row r="44" spans="1:7" ht="12.75" customHeight="1" x14ac:dyDescent="0.2">
      <c r="A44" s="2">
        <v>2054</v>
      </c>
      <c r="B44" s="3" t="s">
        <v>45</v>
      </c>
      <c r="C44" s="13">
        <v>-7181</v>
      </c>
      <c r="D44" s="13">
        <v>-3600</v>
      </c>
      <c r="E44" s="13">
        <v>-10169</v>
      </c>
      <c r="F44" s="13"/>
      <c r="G44" s="13">
        <v>-15000</v>
      </c>
    </row>
    <row r="45" spans="1:7" ht="12.75" customHeight="1" x14ac:dyDescent="0.2">
      <c r="A45" s="2">
        <v>2055</v>
      </c>
      <c r="B45" s="3" t="s">
        <v>46</v>
      </c>
      <c r="C45" s="13">
        <v>-13774</v>
      </c>
      <c r="D45" s="13">
        <v>-7000</v>
      </c>
      <c r="E45" s="13">
        <v>-7940</v>
      </c>
      <c r="F45" s="13"/>
      <c r="G45" s="13">
        <v>-16000</v>
      </c>
    </row>
    <row r="46" spans="1:7" ht="12.75" customHeight="1" x14ac:dyDescent="0.2">
      <c r="A46" s="2">
        <v>2056</v>
      </c>
      <c r="B46" s="3" t="s">
        <v>47</v>
      </c>
      <c r="C46" s="13">
        <v>-3829</v>
      </c>
      <c r="D46" s="13">
        <v>-3800</v>
      </c>
      <c r="E46" s="13">
        <v>-2551</v>
      </c>
      <c r="F46" s="13"/>
      <c r="G46" s="13">
        <v>-4000</v>
      </c>
    </row>
    <row r="47" spans="1:7" ht="12.75" customHeight="1" x14ac:dyDescent="0.2">
      <c r="A47" s="2">
        <v>2057</v>
      </c>
      <c r="B47" s="3" t="s">
        <v>129</v>
      </c>
      <c r="C47" s="13">
        <v>-1088</v>
      </c>
      <c r="D47" s="13">
        <v>-200</v>
      </c>
      <c r="E47" s="13">
        <v>0</v>
      </c>
      <c r="F47" s="13"/>
      <c r="G47" s="13">
        <v>-35000</v>
      </c>
    </row>
    <row r="48" spans="1:7" ht="12.75" customHeight="1" x14ac:dyDescent="0.2">
      <c r="A48" s="2">
        <v>2058</v>
      </c>
      <c r="B48" s="9" t="s">
        <v>127</v>
      </c>
      <c r="C48" s="13">
        <v>-2499</v>
      </c>
      <c r="D48" s="13">
        <v>0</v>
      </c>
      <c r="E48" s="13">
        <v>0</v>
      </c>
      <c r="F48" s="13"/>
      <c r="G48" s="13">
        <v>0</v>
      </c>
    </row>
    <row r="49" spans="1:7" ht="12.75" customHeight="1" x14ac:dyDescent="0.2">
      <c r="A49" s="5">
        <v>2069</v>
      </c>
      <c r="B49" s="6" t="s">
        <v>48</v>
      </c>
      <c r="C49" s="15">
        <f>SUM(C41:C48)</f>
        <v>-40845</v>
      </c>
      <c r="D49" s="15">
        <f t="shared" ref="D49:G49" si="7">SUM(D41:D48)</f>
        <v>-16900</v>
      </c>
      <c r="E49" s="15">
        <f t="shared" si="7"/>
        <v>-22883</v>
      </c>
      <c r="F49" s="15"/>
      <c r="G49" s="15">
        <f t="shared" si="7"/>
        <v>-85000</v>
      </c>
    </row>
    <row r="50" spans="1:7" ht="12.75" customHeight="1" x14ac:dyDescent="0.2">
      <c r="A50" s="5">
        <v>2080</v>
      </c>
      <c r="B50" s="6" t="s">
        <v>49</v>
      </c>
      <c r="C50" s="13"/>
      <c r="D50" s="13"/>
      <c r="E50" s="13"/>
      <c r="F50" s="13"/>
      <c r="G50" s="13"/>
    </row>
    <row r="51" spans="1:7" ht="12.75" customHeight="1" x14ac:dyDescent="0.2">
      <c r="A51" s="2">
        <v>2081</v>
      </c>
      <c r="B51" s="3" t="s">
        <v>50</v>
      </c>
      <c r="C51" s="13">
        <v>0</v>
      </c>
      <c r="D51" s="13">
        <v>0</v>
      </c>
      <c r="E51" s="13">
        <v>-180</v>
      </c>
      <c r="F51" s="13"/>
      <c r="G51" s="13">
        <v>0</v>
      </c>
    </row>
    <row r="52" spans="1:7" ht="12.75" customHeight="1" x14ac:dyDescent="0.2">
      <c r="A52" s="2">
        <v>2082</v>
      </c>
      <c r="B52" s="3" t="s">
        <v>51</v>
      </c>
      <c r="C52" s="13">
        <v>-3284</v>
      </c>
      <c r="D52" s="13">
        <v>-5500</v>
      </c>
      <c r="E52" s="13">
        <v>0</v>
      </c>
      <c r="F52" s="13"/>
      <c r="G52" s="13">
        <v>-5000</v>
      </c>
    </row>
    <row r="53" spans="1:7" ht="12.75" customHeight="1" x14ac:dyDescent="0.2">
      <c r="A53" s="2">
        <v>2083</v>
      </c>
      <c r="B53" s="3" t="s">
        <v>52</v>
      </c>
      <c r="C53" s="13">
        <v>0</v>
      </c>
      <c r="D53" s="13">
        <v>-3000</v>
      </c>
      <c r="E53" s="13">
        <v>-905</v>
      </c>
      <c r="F53" s="13"/>
      <c r="G53" s="13">
        <v>-7000</v>
      </c>
    </row>
    <row r="54" spans="1:7" ht="12.75" customHeight="1" x14ac:dyDescent="0.2">
      <c r="A54" s="5">
        <v>2089</v>
      </c>
      <c r="B54" s="6" t="s">
        <v>53</v>
      </c>
      <c r="C54" s="15">
        <f>SUM(C51:C53)</f>
        <v>-3284</v>
      </c>
      <c r="D54" s="15">
        <f t="shared" ref="D54:G54" si="8">SUM(D51:D53)</f>
        <v>-8500</v>
      </c>
      <c r="E54" s="15">
        <f t="shared" si="8"/>
        <v>-1085</v>
      </c>
      <c r="F54" s="15"/>
      <c r="G54" s="15">
        <f t="shared" si="8"/>
        <v>-12000</v>
      </c>
    </row>
    <row r="55" spans="1:7" ht="12.75" customHeight="1" x14ac:dyDescent="0.2">
      <c r="A55" s="5">
        <v>2090</v>
      </c>
      <c r="B55" s="6" t="s">
        <v>54</v>
      </c>
      <c r="C55" s="13"/>
      <c r="D55" s="13"/>
      <c r="E55" s="13"/>
      <c r="F55" s="13"/>
      <c r="G55" s="13"/>
    </row>
    <row r="56" spans="1:7" ht="12.75" customHeight="1" x14ac:dyDescent="0.2">
      <c r="A56" s="2">
        <v>2091</v>
      </c>
      <c r="B56" s="3" t="s">
        <v>55</v>
      </c>
      <c r="C56" s="13">
        <v>-8250</v>
      </c>
      <c r="D56" s="13">
        <v>-7500</v>
      </c>
      <c r="E56" s="13">
        <v>-9720</v>
      </c>
      <c r="F56" s="13"/>
      <c r="G56" s="13">
        <v>-12000</v>
      </c>
    </row>
    <row r="57" spans="1:7" ht="12.75" customHeight="1" x14ac:dyDescent="0.2">
      <c r="A57" s="2">
        <v>2092</v>
      </c>
      <c r="B57" s="3" t="s">
        <v>56</v>
      </c>
      <c r="C57" s="13">
        <v>0</v>
      </c>
      <c r="D57" s="13">
        <v>-1500</v>
      </c>
      <c r="E57" s="13">
        <v>-827</v>
      </c>
      <c r="F57" s="13"/>
      <c r="G57" s="13">
        <v>-1500</v>
      </c>
    </row>
    <row r="58" spans="1:7" ht="12.75" customHeight="1" x14ac:dyDescent="0.2">
      <c r="A58" s="2">
        <v>2093</v>
      </c>
      <c r="B58" s="3" t="s">
        <v>57</v>
      </c>
      <c r="C58" s="13">
        <v>-1597</v>
      </c>
      <c r="D58" s="13">
        <v>-2000</v>
      </c>
      <c r="E58" s="13">
        <v>-7775</v>
      </c>
      <c r="F58" s="13"/>
      <c r="G58" s="13">
        <v>-2500</v>
      </c>
    </row>
    <row r="59" spans="1:7" ht="12.75" customHeight="1" x14ac:dyDescent="0.2">
      <c r="A59" s="5">
        <v>2099</v>
      </c>
      <c r="B59" s="6" t="s">
        <v>58</v>
      </c>
      <c r="C59" s="15">
        <f>SUM(C56:C58)</f>
        <v>-9847</v>
      </c>
      <c r="D59" s="15">
        <f t="shared" ref="D59:G59" si="9">SUM(D56:D58)</f>
        <v>-11000</v>
      </c>
      <c r="E59" s="15">
        <f t="shared" si="9"/>
        <v>-18322</v>
      </c>
      <c r="F59" s="15"/>
      <c r="G59" s="15">
        <f t="shared" si="9"/>
        <v>-16000</v>
      </c>
    </row>
    <row r="60" spans="1:7" ht="12.75" customHeight="1" x14ac:dyDescent="0.2">
      <c r="A60" s="5">
        <v>2100</v>
      </c>
      <c r="B60" s="6" t="s">
        <v>59</v>
      </c>
      <c r="C60" s="13"/>
      <c r="D60" s="13"/>
      <c r="E60" s="13"/>
      <c r="F60" s="13"/>
      <c r="G60" s="13"/>
    </row>
    <row r="61" spans="1:7" ht="12.75" customHeight="1" x14ac:dyDescent="0.2">
      <c r="A61" s="2">
        <v>2101</v>
      </c>
      <c r="B61" s="3" t="s">
        <v>60</v>
      </c>
      <c r="C61" s="13">
        <v>0</v>
      </c>
      <c r="D61" s="13">
        <v>-2000</v>
      </c>
      <c r="E61" s="13">
        <v>0</v>
      </c>
      <c r="F61" s="13"/>
      <c r="G61" s="13">
        <v>-2000</v>
      </c>
    </row>
    <row r="62" spans="1:7" ht="12.75" customHeight="1" x14ac:dyDescent="0.2">
      <c r="A62" s="2">
        <v>2105</v>
      </c>
      <c r="B62" s="3" t="s">
        <v>61</v>
      </c>
      <c r="C62" s="13">
        <v>0</v>
      </c>
      <c r="D62" s="13">
        <v>-500</v>
      </c>
      <c r="E62" s="13">
        <v>0</v>
      </c>
      <c r="F62" s="13"/>
      <c r="G62" s="13">
        <v>-1000</v>
      </c>
    </row>
    <row r="63" spans="1:7" ht="12.75" customHeight="1" x14ac:dyDescent="0.2">
      <c r="A63" s="2">
        <v>2106</v>
      </c>
      <c r="B63" s="3" t="s">
        <v>62</v>
      </c>
      <c r="C63" s="13">
        <v>-8305</v>
      </c>
      <c r="D63" s="13">
        <v>-7500</v>
      </c>
      <c r="E63" s="13">
        <v>-5683</v>
      </c>
      <c r="F63" s="13"/>
      <c r="G63" s="13">
        <v>-13000</v>
      </c>
    </row>
    <row r="64" spans="1:7" ht="12.75" customHeight="1" x14ac:dyDescent="0.2">
      <c r="A64" s="2">
        <v>2107</v>
      </c>
      <c r="B64" s="3" t="s">
        <v>63</v>
      </c>
      <c r="C64" s="13">
        <v>0</v>
      </c>
      <c r="D64" s="13">
        <v>-33000</v>
      </c>
      <c r="E64" s="13">
        <v>-4463</v>
      </c>
      <c r="F64" s="13"/>
      <c r="G64" s="13">
        <v>0</v>
      </c>
    </row>
    <row r="65" spans="1:7" ht="12.75" customHeight="1" x14ac:dyDescent="0.2">
      <c r="A65" s="5">
        <v>2119</v>
      </c>
      <c r="B65" s="6" t="s">
        <v>64</v>
      </c>
      <c r="C65" s="15">
        <f>SUM(C61:C64)</f>
        <v>-8305</v>
      </c>
      <c r="D65" s="15">
        <f t="shared" ref="D65:G65" si="10">SUM(D61:D64)</f>
        <v>-43000</v>
      </c>
      <c r="E65" s="15">
        <f t="shared" si="10"/>
        <v>-10146</v>
      </c>
      <c r="F65" s="15"/>
      <c r="G65" s="15">
        <f t="shared" si="10"/>
        <v>-16000</v>
      </c>
    </row>
    <row r="66" spans="1:7" ht="12.75" customHeight="1" x14ac:dyDescent="0.2">
      <c r="A66" s="5">
        <v>2120</v>
      </c>
      <c r="B66" s="6" t="s">
        <v>65</v>
      </c>
      <c r="C66" s="13"/>
      <c r="D66" s="13"/>
      <c r="E66" s="13"/>
      <c r="F66" s="13"/>
      <c r="G66" s="13"/>
    </row>
    <row r="67" spans="1:7" ht="12.75" customHeight="1" x14ac:dyDescent="0.2">
      <c r="A67" s="2">
        <v>2121</v>
      </c>
      <c r="B67" s="3" t="s">
        <v>66</v>
      </c>
      <c r="C67" s="13">
        <v>0</v>
      </c>
      <c r="D67" s="13">
        <v>-500</v>
      </c>
      <c r="E67" s="13">
        <v>0</v>
      </c>
      <c r="F67" s="13"/>
      <c r="G67" s="13">
        <v>-500</v>
      </c>
    </row>
    <row r="68" spans="1:7" ht="12.75" customHeight="1" x14ac:dyDescent="0.2">
      <c r="A68" s="2">
        <v>2122</v>
      </c>
      <c r="B68" s="3" t="s">
        <v>67</v>
      </c>
      <c r="C68" s="13">
        <v>-1800</v>
      </c>
      <c r="D68" s="13">
        <v>0</v>
      </c>
      <c r="E68" s="13">
        <v>-1800</v>
      </c>
      <c r="F68" s="13"/>
      <c r="G68" s="13">
        <v>-2000</v>
      </c>
    </row>
    <row r="69" spans="1:7" ht="12.75" customHeight="1" x14ac:dyDescent="0.2">
      <c r="A69" s="2">
        <v>2123</v>
      </c>
      <c r="B69" s="3" t="s">
        <v>68</v>
      </c>
      <c r="C69" s="13">
        <v>-31172</v>
      </c>
      <c r="D69" s="13">
        <v>-20000</v>
      </c>
      <c r="E69" s="13">
        <v>-11930</v>
      </c>
      <c r="F69" s="13"/>
      <c r="G69" s="13">
        <v>-25000</v>
      </c>
    </row>
    <row r="70" spans="1:7" ht="12.75" customHeight="1" x14ac:dyDescent="0.2">
      <c r="A70" s="2">
        <v>2127</v>
      </c>
      <c r="B70" s="3" t="s">
        <v>69</v>
      </c>
      <c r="C70" s="13">
        <v>-2952</v>
      </c>
      <c r="D70" s="13">
        <v>-18000</v>
      </c>
      <c r="E70" s="13">
        <v>-42590</v>
      </c>
      <c r="F70" s="13"/>
      <c r="G70" s="13">
        <v>-5000</v>
      </c>
    </row>
    <row r="71" spans="1:7" ht="12.75" customHeight="1" x14ac:dyDescent="0.2">
      <c r="A71" s="2">
        <v>2128</v>
      </c>
      <c r="B71" s="3" t="s">
        <v>70</v>
      </c>
      <c r="C71" s="13">
        <v>0</v>
      </c>
      <c r="D71" s="13">
        <v>-7000</v>
      </c>
      <c r="E71" s="13">
        <v>-3775</v>
      </c>
      <c r="F71" s="13"/>
      <c r="G71" s="13">
        <v>-7000</v>
      </c>
    </row>
    <row r="72" spans="1:7" ht="12.75" customHeight="1" x14ac:dyDescent="0.2">
      <c r="A72" s="2">
        <v>2130</v>
      </c>
      <c r="B72" s="3" t="s">
        <v>71</v>
      </c>
      <c r="C72" s="13">
        <v>0</v>
      </c>
      <c r="D72" s="13">
        <v>-2000</v>
      </c>
      <c r="E72" s="13">
        <v>-1747</v>
      </c>
      <c r="F72" s="13"/>
      <c r="G72" s="13">
        <v>0</v>
      </c>
    </row>
    <row r="73" spans="1:7" ht="12.75" customHeight="1" x14ac:dyDescent="0.2">
      <c r="A73" s="2">
        <v>2131</v>
      </c>
      <c r="B73" s="3" t="s">
        <v>72</v>
      </c>
      <c r="C73" s="13">
        <v>-3674</v>
      </c>
      <c r="D73" s="13">
        <v>0</v>
      </c>
      <c r="E73" s="13">
        <v>-4065</v>
      </c>
      <c r="F73" s="13"/>
      <c r="G73" s="13">
        <v>-3700</v>
      </c>
    </row>
    <row r="74" spans="1:7" ht="12.75" customHeight="1" x14ac:dyDescent="0.2">
      <c r="A74" s="5">
        <v>2139</v>
      </c>
      <c r="B74" s="6" t="s">
        <v>73</v>
      </c>
      <c r="C74" s="15">
        <f>SUM(C67:C73)</f>
        <v>-39598</v>
      </c>
      <c r="D74" s="15">
        <f t="shared" ref="D74:G74" si="11">SUM(D67:D73)</f>
        <v>-47500</v>
      </c>
      <c r="E74" s="15">
        <f t="shared" si="11"/>
        <v>-65907</v>
      </c>
      <c r="F74" s="15"/>
      <c r="G74" s="15">
        <f t="shared" si="11"/>
        <v>-43200</v>
      </c>
    </row>
    <row r="75" spans="1:7" ht="12.75" customHeight="1" x14ac:dyDescent="0.2">
      <c r="A75" s="5">
        <v>2140</v>
      </c>
      <c r="B75" s="6" t="s">
        <v>74</v>
      </c>
      <c r="C75" s="13"/>
      <c r="D75" s="13"/>
      <c r="E75" s="13"/>
      <c r="F75" s="13"/>
      <c r="G75" s="13"/>
    </row>
    <row r="76" spans="1:7" ht="12.75" customHeight="1" x14ac:dyDescent="0.2">
      <c r="A76" s="2">
        <v>2141</v>
      </c>
      <c r="B76" s="3" t="s">
        <v>75</v>
      </c>
      <c r="C76" s="13">
        <v>-8298</v>
      </c>
      <c r="D76" s="13">
        <v>-2000</v>
      </c>
      <c r="E76" s="13">
        <v>0</v>
      </c>
      <c r="F76" s="13"/>
      <c r="G76" s="13">
        <v>0</v>
      </c>
    </row>
    <row r="77" spans="1:7" ht="12.75" customHeight="1" x14ac:dyDescent="0.2">
      <c r="A77" s="2">
        <v>2142</v>
      </c>
      <c r="B77" s="3" t="s">
        <v>76</v>
      </c>
      <c r="C77" s="13">
        <v>0</v>
      </c>
      <c r="D77" s="13">
        <v>-5000</v>
      </c>
      <c r="E77" s="13">
        <v>0</v>
      </c>
      <c r="F77" s="13"/>
      <c r="G77" s="13">
        <v>-25000</v>
      </c>
    </row>
    <row r="78" spans="1:7" ht="12.75" customHeight="1" x14ac:dyDescent="0.2">
      <c r="A78" s="2">
        <v>2143</v>
      </c>
      <c r="B78" s="3" t="s">
        <v>77</v>
      </c>
      <c r="C78" s="13">
        <v>-12873</v>
      </c>
      <c r="D78" s="13">
        <v>0</v>
      </c>
      <c r="E78" s="13">
        <v>0</v>
      </c>
      <c r="F78" s="13"/>
      <c r="G78" s="13">
        <v>-5000</v>
      </c>
    </row>
    <row r="79" spans="1:7" ht="12.75" customHeight="1" x14ac:dyDescent="0.2">
      <c r="A79" s="2">
        <v>2144</v>
      </c>
      <c r="B79" s="3" t="s">
        <v>78</v>
      </c>
      <c r="C79" s="13">
        <v>0</v>
      </c>
      <c r="D79" s="13">
        <v>-1000</v>
      </c>
      <c r="E79" s="13">
        <v>0</v>
      </c>
      <c r="F79" s="13"/>
      <c r="G79" s="13">
        <v>-3500</v>
      </c>
    </row>
    <row r="80" spans="1:7" ht="12.75" customHeight="1" x14ac:dyDescent="0.2">
      <c r="A80" s="2">
        <v>2146</v>
      </c>
      <c r="B80" s="3" t="s">
        <v>79</v>
      </c>
      <c r="C80" s="13">
        <v>0</v>
      </c>
      <c r="D80" s="13">
        <v>-2000</v>
      </c>
      <c r="E80" s="13">
        <v>0</v>
      </c>
      <c r="F80" s="13"/>
      <c r="G80" s="13">
        <v>0</v>
      </c>
    </row>
    <row r="81" spans="1:7" ht="12.75" customHeight="1" x14ac:dyDescent="0.2">
      <c r="A81" s="2">
        <v>2148</v>
      </c>
      <c r="B81" s="3" t="s">
        <v>80</v>
      </c>
      <c r="C81" s="13">
        <v>-750</v>
      </c>
      <c r="D81" s="13">
        <v>-1500</v>
      </c>
      <c r="E81" s="13">
        <v>0</v>
      </c>
      <c r="F81" s="13"/>
      <c r="G81" s="13">
        <v>-1000</v>
      </c>
    </row>
    <row r="82" spans="1:7" ht="12.75" customHeight="1" x14ac:dyDescent="0.2">
      <c r="A82" s="5">
        <v>2159</v>
      </c>
      <c r="B82" s="6" t="s">
        <v>81</v>
      </c>
      <c r="C82" s="15">
        <f>SUM(C76:C81)</f>
        <v>-21921</v>
      </c>
      <c r="D82" s="15">
        <f t="shared" ref="D82:G82" si="12">SUM(D76:D81)</f>
        <v>-11500</v>
      </c>
      <c r="E82" s="15">
        <f t="shared" si="12"/>
        <v>0</v>
      </c>
      <c r="F82" s="15"/>
      <c r="G82" s="15">
        <f t="shared" si="12"/>
        <v>-34500</v>
      </c>
    </row>
    <row r="83" spans="1:7" ht="12.75" customHeight="1" x14ac:dyDescent="0.2">
      <c r="A83" s="5">
        <v>2160</v>
      </c>
      <c r="B83" s="6" t="s">
        <v>82</v>
      </c>
      <c r="C83" s="13"/>
      <c r="D83" s="13"/>
      <c r="E83" s="13"/>
      <c r="F83" s="13"/>
      <c r="G83" s="13"/>
    </row>
    <row r="84" spans="1:7" ht="12.75" customHeight="1" x14ac:dyDescent="0.2">
      <c r="A84" s="2">
        <v>2161</v>
      </c>
      <c r="B84" s="3" t="s">
        <v>83</v>
      </c>
      <c r="C84" s="13">
        <v>0</v>
      </c>
      <c r="D84" s="13">
        <v>-1000</v>
      </c>
      <c r="E84" s="13">
        <v>0</v>
      </c>
      <c r="F84" s="13"/>
      <c r="G84" s="13">
        <v>-5000</v>
      </c>
    </row>
    <row r="85" spans="1:7" ht="12.75" customHeight="1" x14ac:dyDescent="0.2">
      <c r="A85" s="2">
        <v>2162</v>
      </c>
      <c r="B85" s="3" t="s">
        <v>84</v>
      </c>
      <c r="C85" s="13">
        <v>-1912</v>
      </c>
      <c r="D85" s="13">
        <v>-2000</v>
      </c>
      <c r="E85" s="13">
        <v>0</v>
      </c>
      <c r="F85" s="13"/>
      <c r="G85" s="13">
        <v>-3000</v>
      </c>
    </row>
    <row r="86" spans="1:7" ht="12.75" customHeight="1" x14ac:dyDescent="0.2">
      <c r="A86" s="2">
        <v>2163</v>
      </c>
      <c r="B86" s="3" t="s">
        <v>85</v>
      </c>
      <c r="C86" s="13">
        <v>-24925</v>
      </c>
      <c r="D86" s="13">
        <v>-21275</v>
      </c>
      <c r="E86" s="13">
        <v>-23725</v>
      </c>
      <c r="F86" s="13"/>
      <c r="G86" s="13">
        <v>-27000</v>
      </c>
    </row>
    <row r="87" spans="1:7" ht="12.75" customHeight="1" x14ac:dyDescent="0.2">
      <c r="A87" s="2">
        <v>2164</v>
      </c>
      <c r="B87" s="3" t="s">
        <v>86</v>
      </c>
      <c r="C87" s="13">
        <v>-7656</v>
      </c>
      <c r="D87" s="13">
        <v>-7500</v>
      </c>
      <c r="E87" s="13">
        <v>-7272</v>
      </c>
      <c r="F87" s="13"/>
      <c r="G87" s="13">
        <v>-8500</v>
      </c>
    </row>
    <row r="88" spans="1:7" ht="12.75" customHeight="1" x14ac:dyDescent="0.2">
      <c r="A88" s="2">
        <v>2165</v>
      </c>
      <c r="B88" s="3" t="s">
        <v>130</v>
      </c>
      <c r="C88" s="13">
        <v>-2618</v>
      </c>
      <c r="D88" s="13">
        <v>-4000</v>
      </c>
      <c r="E88" s="13">
        <v>-4400</v>
      </c>
      <c r="F88" s="13"/>
      <c r="G88" s="13">
        <v>-4000</v>
      </c>
    </row>
    <row r="89" spans="1:7" ht="12.75" customHeight="1" x14ac:dyDescent="0.2">
      <c r="A89" s="5">
        <v>2169</v>
      </c>
      <c r="B89" s="6" t="s">
        <v>87</v>
      </c>
      <c r="C89" s="15">
        <f>SUM(C84:C88)</f>
        <v>-37111</v>
      </c>
      <c r="D89" s="15">
        <f t="shared" ref="D89:G89" si="13">SUM(D84:D88)</f>
        <v>-35775</v>
      </c>
      <c r="E89" s="15">
        <f t="shared" si="13"/>
        <v>-35397</v>
      </c>
      <c r="F89" s="15"/>
      <c r="G89" s="15">
        <f t="shared" si="13"/>
        <v>-47500</v>
      </c>
    </row>
    <row r="90" spans="1:7" ht="12.75" customHeight="1" x14ac:dyDescent="0.2">
      <c r="A90" s="5">
        <v>2180</v>
      </c>
      <c r="B90" s="6" t="s">
        <v>88</v>
      </c>
      <c r="C90" s="13"/>
      <c r="D90" s="13"/>
      <c r="E90" s="13"/>
      <c r="F90" s="13"/>
      <c r="G90" s="13"/>
    </row>
    <row r="91" spans="1:7" ht="12.75" customHeight="1" x14ac:dyDescent="0.2">
      <c r="A91" s="2">
        <v>2181</v>
      </c>
      <c r="B91" s="3" t="s">
        <v>89</v>
      </c>
      <c r="C91" s="13">
        <v>-6975</v>
      </c>
      <c r="D91" s="13">
        <v>0</v>
      </c>
      <c r="E91" s="13">
        <v>-6000</v>
      </c>
      <c r="F91" s="13"/>
      <c r="G91" s="13">
        <v>0</v>
      </c>
    </row>
    <row r="92" spans="1:7" ht="12.75" customHeight="1" x14ac:dyDescent="0.2">
      <c r="A92" s="5">
        <v>2189</v>
      </c>
      <c r="B92" s="6" t="s">
        <v>90</v>
      </c>
      <c r="C92" s="15">
        <f>SUM(C91)</f>
        <v>-6975</v>
      </c>
      <c r="D92" s="15">
        <f t="shared" ref="D92:G92" si="14">SUM(D91)</f>
        <v>0</v>
      </c>
      <c r="E92" s="15">
        <f t="shared" si="14"/>
        <v>-6000</v>
      </c>
      <c r="F92" s="15"/>
      <c r="G92" s="15">
        <f t="shared" si="14"/>
        <v>0</v>
      </c>
    </row>
    <row r="93" spans="1:7" ht="12.75" customHeight="1" x14ac:dyDescent="0.2">
      <c r="A93" s="5">
        <v>2190</v>
      </c>
      <c r="B93" s="6" t="s">
        <v>91</v>
      </c>
      <c r="C93" s="13"/>
      <c r="D93" s="13"/>
      <c r="E93" s="13"/>
      <c r="F93" s="13"/>
      <c r="G93" s="13"/>
    </row>
    <row r="94" spans="1:7" ht="12.75" customHeight="1" x14ac:dyDescent="0.2">
      <c r="A94" s="2">
        <v>2191</v>
      </c>
      <c r="B94" s="3" t="s">
        <v>92</v>
      </c>
      <c r="C94" s="13">
        <v>-390</v>
      </c>
      <c r="D94" s="13">
        <v>-2000</v>
      </c>
      <c r="E94" s="13">
        <v>0</v>
      </c>
      <c r="F94" s="13"/>
      <c r="G94" s="13">
        <v>-2000</v>
      </c>
    </row>
    <row r="95" spans="1:7" ht="12.75" customHeight="1" x14ac:dyDescent="0.2">
      <c r="A95" s="2">
        <v>2192</v>
      </c>
      <c r="B95" s="3" t="s">
        <v>93</v>
      </c>
      <c r="C95" s="13">
        <v>0</v>
      </c>
      <c r="D95" s="13">
        <v>-20000</v>
      </c>
      <c r="E95" s="13">
        <v>-22321</v>
      </c>
      <c r="F95" s="13"/>
      <c r="G95" s="13">
        <v>-20000</v>
      </c>
    </row>
    <row r="96" spans="1:7" ht="12.75" customHeight="1" x14ac:dyDescent="0.2">
      <c r="A96" s="2">
        <v>2193</v>
      </c>
      <c r="B96" s="3" t="s">
        <v>94</v>
      </c>
      <c r="C96" s="13">
        <v>0</v>
      </c>
      <c r="D96" s="13">
        <v>-13000</v>
      </c>
      <c r="E96" s="13">
        <v>0</v>
      </c>
      <c r="F96" s="13"/>
      <c r="G96" s="13"/>
    </row>
    <row r="97" spans="1:7" ht="12.75" customHeight="1" x14ac:dyDescent="0.2">
      <c r="A97" s="2">
        <v>2194</v>
      </c>
      <c r="B97" s="3" t="s">
        <v>95</v>
      </c>
      <c r="C97" s="13">
        <v>0</v>
      </c>
      <c r="D97" s="13">
        <v>-15000</v>
      </c>
      <c r="E97" s="13">
        <v>0</v>
      </c>
      <c r="F97" s="13"/>
      <c r="G97" s="13">
        <v>-15000</v>
      </c>
    </row>
    <row r="98" spans="1:7" ht="12.75" customHeight="1" x14ac:dyDescent="0.2">
      <c r="A98" s="5">
        <v>2199</v>
      </c>
      <c r="B98" s="6" t="s">
        <v>96</v>
      </c>
      <c r="C98" s="15">
        <f>SUM(C94:C97)</f>
        <v>-390</v>
      </c>
      <c r="D98" s="15">
        <f t="shared" ref="D98:G98" si="15">SUM(D94:D97)</f>
        <v>-50000</v>
      </c>
      <c r="E98" s="15">
        <f t="shared" si="15"/>
        <v>-22321</v>
      </c>
      <c r="F98" s="15"/>
      <c r="G98" s="15">
        <f t="shared" si="15"/>
        <v>-37000</v>
      </c>
    </row>
    <row r="99" spans="1:7" ht="12.75" customHeight="1" x14ac:dyDescent="0.2">
      <c r="A99" s="5">
        <v>2200</v>
      </c>
      <c r="B99" s="6" t="s">
        <v>97</v>
      </c>
      <c r="C99" s="13"/>
      <c r="D99" s="13"/>
      <c r="E99" s="13"/>
      <c r="F99" s="13"/>
      <c r="G99" s="13"/>
    </row>
    <row r="100" spans="1:7" ht="12.75" customHeight="1" x14ac:dyDescent="0.2">
      <c r="A100" s="2">
        <v>2201</v>
      </c>
      <c r="B100" s="3" t="s">
        <v>98</v>
      </c>
      <c r="C100" s="13">
        <v>0</v>
      </c>
      <c r="D100" s="13">
        <v>-5000</v>
      </c>
      <c r="E100" s="13">
        <v>0</v>
      </c>
      <c r="F100" s="13"/>
      <c r="G100" s="13">
        <v>0</v>
      </c>
    </row>
    <row r="101" spans="1:7" ht="12.75" customHeight="1" x14ac:dyDescent="0.2">
      <c r="A101" s="2">
        <v>2202</v>
      </c>
      <c r="B101" s="3" t="s">
        <v>99</v>
      </c>
      <c r="C101" s="13">
        <v>-7289</v>
      </c>
      <c r="D101" s="13">
        <v>-7000</v>
      </c>
      <c r="E101" s="13">
        <v>-7278</v>
      </c>
      <c r="F101" s="13"/>
      <c r="G101" s="13">
        <v>-7500</v>
      </c>
    </row>
    <row r="102" spans="1:7" ht="12.75" customHeight="1" x14ac:dyDescent="0.2">
      <c r="A102" s="5">
        <v>2210</v>
      </c>
      <c r="B102" s="6" t="s">
        <v>100</v>
      </c>
      <c r="C102" s="15">
        <f>SUM(C100:C101)</f>
        <v>-7289</v>
      </c>
      <c r="D102" s="15">
        <f t="shared" ref="D102:G102" si="16">SUM(D100:D101)</f>
        <v>-12000</v>
      </c>
      <c r="E102" s="15">
        <f t="shared" si="16"/>
        <v>-7278</v>
      </c>
      <c r="F102" s="15"/>
      <c r="G102" s="15">
        <f t="shared" si="16"/>
        <v>-7500</v>
      </c>
    </row>
    <row r="103" spans="1:7" ht="26.45" customHeight="1" x14ac:dyDescent="0.2">
      <c r="A103" s="7">
        <v>2499</v>
      </c>
      <c r="B103" s="8" t="s">
        <v>101</v>
      </c>
      <c r="C103" s="16">
        <f>C32+C38+C49+C54+C59+C65+C74+C82+C89+C92+C98+C102</f>
        <v>-318447</v>
      </c>
      <c r="D103" s="16">
        <f t="shared" ref="D103:G103" si="17">D32+D38+D49+D54+D59+D65+D74+D82+D89+D92+D98+D102</f>
        <v>-398175</v>
      </c>
      <c r="E103" s="16">
        <f t="shared" si="17"/>
        <v>-363586</v>
      </c>
      <c r="F103" s="16"/>
      <c r="G103" s="16">
        <f t="shared" si="17"/>
        <v>-463700</v>
      </c>
    </row>
    <row r="104" spans="1:7" s="8" customFormat="1" ht="24.95" customHeight="1" x14ac:dyDescent="0.2">
      <c r="A104" s="7">
        <v>2500</v>
      </c>
      <c r="B104" s="8" t="s">
        <v>102</v>
      </c>
      <c r="C104" s="16">
        <f>C26+C103</f>
        <v>102313</v>
      </c>
      <c r="D104" s="16">
        <f t="shared" ref="D104:G104" si="18">D26+D103</f>
        <v>-41675</v>
      </c>
      <c r="E104" s="16">
        <f t="shared" si="18"/>
        <v>43155</v>
      </c>
      <c r="F104" s="16"/>
      <c r="G104" s="16">
        <f t="shared" si="18"/>
        <v>2025</v>
      </c>
    </row>
    <row r="105" spans="1:7" ht="12.75" customHeight="1" x14ac:dyDescent="0.2">
      <c r="A105" s="5">
        <v>5000</v>
      </c>
      <c r="B105" s="6" t="s">
        <v>103</v>
      </c>
      <c r="C105" s="13"/>
      <c r="D105" s="13"/>
      <c r="E105" s="13"/>
      <c r="F105" s="13"/>
      <c r="G105" s="13"/>
    </row>
    <row r="106" spans="1:7" ht="12.75" customHeight="1" x14ac:dyDescent="0.2">
      <c r="A106" s="5">
        <v>5299</v>
      </c>
      <c r="B106" s="6" t="s">
        <v>104</v>
      </c>
      <c r="C106" s="13"/>
      <c r="D106" s="13"/>
      <c r="E106" s="13"/>
      <c r="F106" s="13"/>
      <c r="G106" s="13"/>
    </row>
    <row r="107" spans="1:7" ht="12.75" customHeight="1" x14ac:dyDescent="0.2">
      <c r="A107" s="2">
        <v>5304</v>
      </c>
      <c r="B107" s="3" t="s">
        <v>105</v>
      </c>
      <c r="C107" s="13">
        <v>93265</v>
      </c>
      <c r="D107" s="13">
        <v>0</v>
      </c>
      <c r="E107" s="13">
        <v>35580</v>
      </c>
      <c r="F107" s="13"/>
      <c r="G107" s="13">
        <v>443210</v>
      </c>
    </row>
    <row r="108" spans="1:7" ht="12.75" customHeight="1" x14ac:dyDescent="0.2">
      <c r="A108" s="5">
        <v>7701</v>
      </c>
      <c r="B108" s="6" t="s">
        <v>106</v>
      </c>
      <c r="C108" s="15">
        <v>93265</v>
      </c>
      <c r="D108" s="15">
        <v>0</v>
      </c>
      <c r="E108" s="15">
        <v>35580</v>
      </c>
      <c r="F108" s="15"/>
      <c r="G108" s="15">
        <f>SUM(G107)</f>
        <v>443210</v>
      </c>
    </row>
    <row r="109" spans="1:7" ht="12.75" customHeight="1" x14ac:dyDescent="0.2">
      <c r="A109" s="5">
        <v>7800</v>
      </c>
      <c r="B109" s="6" t="s">
        <v>107</v>
      </c>
      <c r="C109" s="13"/>
      <c r="D109" s="13"/>
      <c r="E109" s="13"/>
      <c r="F109" s="13"/>
      <c r="G109" s="13"/>
    </row>
    <row r="110" spans="1:7" ht="12.75" customHeight="1" x14ac:dyDescent="0.2">
      <c r="A110" s="2">
        <v>7809</v>
      </c>
      <c r="B110" s="3" t="s">
        <v>108</v>
      </c>
      <c r="C110" s="13">
        <v>346110</v>
      </c>
      <c r="D110" s="13">
        <v>0</v>
      </c>
      <c r="E110" s="13">
        <v>653758</v>
      </c>
      <c r="F110" s="13"/>
      <c r="G110" s="13">
        <f>422222+2020</f>
        <v>424242</v>
      </c>
    </row>
    <row r="111" spans="1:7" ht="12.75" customHeight="1" x14ac:dyDescent="0.2">
      <c r="A111" s="2">
        <v>7810</v>
      </c>
      <c r="B111" s="3" t="s">
        <v>109</v>
      </c>
      <c r="C111" s="13">
        <v>502287</v>
      </c>
      <c r="D111" s="13">
        <v>370569</v>
      </c>
      <c r="E111" s="13">
        <v>135803</v>
      </c>
      <c r="F111" s="13"/>
      <c r="G111" s="13">
        <v>170000</v>
      </c>
    </row>
    <row r="112" spans="1:7" ht="12.75" customHeight="1" x14ac:dyDescent="0.2">
      <c r="A112" s="2">
        <v>7811</v>
      </c>
      <c r="B112" s="3" t="s">
        <v>110</v>
      </c>
      <c r="C112" s="13">
        <v>6714</v>
      </c>
      <c r="D112" s="13">
        <v>0</v>
      </c>
      <c r="E112" s="13">
        <v>2686</v>
      </c>
      <c r="F112" s="13"/>
      <c r="G112" s="13">
        <v>27500</v>
      </c>
    </row>
    <row r="113" spans="1:8" ht="12.75" customHeight="1" x14ac:dyDescent="0.2">
      <c r="A113" s="2">
        <v>7812</v>
      </c>
      <c r="B113" s="3" t="s">
        <v>111</v>
      </c>
      <c r="C113" s="13">
        <v>89514</v>
      </c>
      <c r="D113" s="13">
        <v>116533</v>
      </c>
      <c r="E113" s="13">
        <v>89935</v>
      </c>
      <c r="F113" s="13"/>
      <c r="G113" s="13">
        <v>90000</v>
      </c>
    </row>
    <row r="114" spans="1:8" ht="12.75" customHeight="1" x14ac:dyDescent="0.2">
      <c r="A114" s="2">
        <v>7820</v>
      </c>
      <c r="B114" s="3" t="s">
        <v>112</v>
      </c>
      <c r="C114" s="13">
        <v>28038</v>
      </c>
      <c r="D114" s="13">
        <v>2000</v>
      </c>
      <c r="E114" s="13">
        <v>15535</v>
      </c>
      <c r="F114" s="13"/>
      <c r="G114" s="13">
        <v>25000</v>
      </c>
    </row>
    <row r="115" spans="1:8" ht="12.75" customHeight="1" x14ac:dyDescent="0.2">
      <c r="A115" s="2">
        <v>7821</v>
      </c>
      <c r="B115" s="3" t="s">
        <v>113</v>
      </c>
      <c r="C115" s="13">
        <v>12050</v>
      </c>
      <c r="D115" s="13">
        <v>0</v>
      </c>
      <c r="E115" s="13">
        <v>4930</v>
      </c>
      <c r="F115" s="13"/>
      <c r="G115" s="13">
        <v>17000</v>
      </c>
    </row>
    <row r="116" spans="1:8" ht="12.75" customHeight="1" x14ac:dyDescent="0.2">
      <c r="A116" s="5">
        <v>7880</v>
      </c>
      <c r="B116" s="6" t="s">
        <v>114</v>
      </c>
      <c r="C116" s="15">
        <f>SUM(C110:C115)</f>
        <v>984713</v>
      </c>
      <c r="D116" s="15">
        <f t="shared" ref="D116:G116" si="19">SUM(D110:D115)</f>
        <v>489102</v>
      </c>
      <c r="E116" s="15">
        <f t="shared" si="19"/>
        <v>902647</v>
      </c>
      <c r="F116" s="15"/>
      <c r="G116" s="15">
        <f t="shared" si="19"/>
        <v>753742</v>
      </c>
    </row>
    <row r="117" spans="1:8" ht="12.75" customHeight="1" x14ac:dyDescent="0.2">
      <c r="A117" s="5">
        <v>7990</v>
      </c>
      <c r="B117" s="6" t="s">
        <v>115</v>
      </c>
      <c r="C117" s="15">
        <f>C108+C116</f>
        <v>1077978</v>
      </c>
      <c r="D117" s="15">
        <f t="shared" ref="D117:G117" si="20">D108+D116</f>
        <v>489102</v>
      </c>
      <c r="E117" s="15">
        <f t="shared" si="20"/>
        <v>938227</v>
      </c>
      <c r="F117" s="15"/>
      <c r="G117" s="15">
        <f t="shared" si="20"/>
        <v>1196952</v>
      </c>
    </row>
    <row r="118" spans="1:8" ht="12.75" customHeight="1" x14ac:dyDescent="0.2">
      <c r="A118" s="5">
        <v>7998</v>
      </c>
      <c r="B118" s="6" t="s">
        <v>116</v>
      </c>
      <c r="C118" s="13"/>
      <c r="D118" s="13"/>
      <c r="E118" s="13"/>
      <c r="F118" s="13"/>
      <c r="G118" s="13"/>
    </row>
    <row r="119" spans="1:8" ht="12.75" customHeight="1" x14ac:dyDescent="0.2">
      <c r="A119" s="5">
        <v>7999</v>
      </c>
      <c r="B119" s="6" t="s">
        <v>117</v>
      </c>
      <c r="C119" s="13"/>
      <c r="D119" s="13"/>
      <c r="E119" s="13"/>
      <c r="F119" s="13"/>
      <c r="G119" s="13"/>
    </row>
    <row r="120" spans="1:8" ht="12.75" customHeight="1" x14ac:dyDescent="0.2">
      <c r="A120" s="2">
        <v>8000</v>
      </c>
      <c r="B120" s="3" t="s">
        <v>118</v>
      </c>
      <c r="C120" s="13">
        <v>593411</v>
      </c>
      <c r="D120" s="13">
        <v>474309</v>
      </c>
      <c r="E120" s="13">
        <v>550256</v>
      </c>
      <c r="F120" s="13"/>
      <c r="G120" s="13">
        <v>770702</v>
      </c>
    </row>
    <row r="121" spans="1:8" ht="12.75" customHeight="1" x14ac:dyDescent="0.2">
      <c r="A121" s="2">
        <v>8010</v>
      </c>
      <c r="B121" s="3" t="s">
        <v>119</v>
      </c>
      <c r="C121" s="13">
        <v>102312</v>
      </c>
      <c r="D121" s="13">
        <v>-41675</v>
      </c>
      <c r="E121" s="13">
        <v>43155</v>
      </c>
      <c r="F121" s="13"/>
      <c r="G121" s="13">
        <f>G104</f>
        <v>2025</v>
      </c>
    </row>
    <row r="122" spans="1:8" ht="12.75" customHeight="1" x14ac:dyDescent="0.2">
      <c r="A122" s="5">
        <v>8020</v>
      </c>
      <c r="B122" s="6" t="s">
        <v>120</v>
      </c>
      <c r="C122" s="15">
        <f>SUM(C120:C121)</f>
        <v>695723</v>
      </c>
      <c r="D122" s="15">
        <f t="shared" ref="D122:G122" si="21">SUM(D120:D121)</f>
        <v>432634</v>
      </c>
      <c r="E122" s="15">
        <f t="shared" si="21"/>
        <v>593411</v>
      </c>
      <c r="F122" s="15"/>
      <c r="G122" s="15">
        <f t="shared" si="21"/>
        <v>772727</v>
      </c>
    </row>
    <row r="123" spans="1:8" ht="12.75" customHeight="1" x14ac:dyDescent="0.2">
      <c r="A123" s="5">
        <v>8100</v>
      </c>
      <c r="B123" s="6" t="s">
        <v>121</v>
      </c>
      <c r="C123" s="13"/>
      <c r="D123" s="13"/>
      <c r="E123" s="13"/>
      <c r="F123" s="13"/>
      <c r="G123" s="13"/>
    </row>
    <row r="124" spans="1:8" ht="12.75" customHeight="1" x14ac:dyDescent="0.2">
      <c r="A124" s="2">
        <v>8200</v>
      </c>
      <c r="B124" s="3" t="s">
        <v>122</v>
      </c>
      <c r="C124" s="13">
        <v>0</v>
      </c>
      <c r="D124" s="13">
        <v>0</v>
      </c>
      <c r="E124" s="13">
        <v>13800</v>
      </c>
      <c r="F124" s="13"/>
      <c r="G124" s="13"/>
    </row>
    <row r="125" spans="1:8" ht="12.75" customHeight="1" x14ac:dyDescent="0.2">
      <c r="A125" s="2">
        <v>8201</v>
      </c>
      <c r="B125" s="3" t="s">
        <v>123</v>
      </c>
      <c r="C125" s="13">
        <v>0</v>
      </c>
      <c r="D125" s="13">
        <v>0</v>
      </c>
      <c r="E125" s="13">
        <v>-20280</v>
      </c>
      <c r="F125" s="13"/>
      <c r="G125" s="13">
        <v>14000</v>
      </c>
    </row>
    <row r="126" spans="1:8" ht="12.75" customHeight="1" x14ac:dyDescent="0.2">
      <c r="A126" s="2">
        <v>8203</v>
      </c>
      <c r="B126" s="3" t="s">
        <v>124</v>
      </c>
      <c r="C126" s="13">
        <v>382255</v>
      </c>
      <c r="D126" s="13">
        <v>0</v>
      </c>
      <c r="E126" s="13">
        <v>351295</v>
      </c>
      <c r="F126" s="13"/>
      <c r="G126" s="13">
        <v>410225</v>
      </c>
    </row>
    <row r="127" spans="1:8" ht="12.75" customHeight="1" x14ac:dyDescent="0.2">
      <c r="A127" s="5">
        <v>9500</v>
      </c>
      <c r="B127" s="6" t="s">
        <v>125</v>
      </c>
      <c r="C127" s="15">
        <f>SUM(C124:C126)</f>
        <v>382255</v>
      </c>
      <c r="D127" s="15">
        <f t="shared" ref="D127:G127" si="22">SUM(D124:D126)</f>
        <v>0</v>
      </c>
      <c r="E127" s="15">
        <f t="shared" si="22"/>
        <v>344815</v>
      </c>
      <c r="F127" s="15"/>
      <c r="G127" s="15">
        <f t="shared" si="22"/>
        <v>424225</v>
      </c>
    </row>
    <row r="128" spans="1:8" ht="12.75" customHeight="1" x14ac:dyDescent="0.2">
      <c r="A128" s="5">
        <v>9990</v>
      </c>
      <c r="B128" s="6" t="s">
        <v>126</v>
      </c>
      <c r="C128" s="15">
        <f>C122+C127</f>
        <v>1077978</v>
      </c>
      <c r="D128" s="15">
        <f t="shared" ref="D128:G128" si="23">D122+D127</f>
        <v>432634</v>
      </c>
      <c r="E128" s="15">
        <f t="shared" si="23"/>
        <v>938226</v>
      </c>
      <c r="F128" s="15"/>
      <c r="G128" s="15">
        <f t="shared" si="23"/>
        <v>1196952</v>
      </c>
      <c r="H128" s="10"/>
    </row>
    <row r="130" spans="7:7" ht="12.75" customHeight="1" x14ac:dyDescent="0.2">
      <c r="G130" s="20"/>
    </row>
  </sheetData>
  <autoFilter ref="A3:E128" xr:uid="{00000000-0009-0000-0000-000000000000}"/>
  <mergeCells count="1">
    <mergeCell ref="A1:C1"/>
  </mergeCells>
  <pageMargins left="0.78740157480314998" right="0.78740157480314998" top="0.78740157480314998" bottom="0.78740157480314998" header="0.39370078740157499" footer="0.39370078740157499"/>
  <pageSetup paperSize="9" fitToWidth="0" fitToHeight="0" orientation="portrait" r:id="rId1"/>
  <headerFooter>
    <oddHeader>&amp;L&amp;"Arial"&amp;10&amp;K000000Regnskabsrapport&amp;R&amp;"Arial"&amp;10&amp;K00000002-04-2023 19:14</oddHeader>
    <oddFooter>&amp;C&amp;"Arial"&amp;10&amp;K000000Side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cnhan</dc:creator>
  <cp:lastModifiedBy>Christian Hansen</cp:lastModifiedBy>
  <dcterms:created xsi:type="dcterms:W3CDTF">2023-04-04T11:05:18Z</dcterms:created>
  <dcterms:modified xsi:type="dcterms:W3CDTF">2024-04-16T19:35:10Z</dcterms:modified>
</cp:coreProperties>
</file>